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5" windowWidth="17235" windowHeight="8250" tabRatio="541"/>
  </bookViews>
  <sheets>
    <sheet name="Sheet1" sheetId="1" r:id="rId1"/>
  </sheets>
  <functionGroups builtInGroupCount="17"/>
  <calcPr calcId="144525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F26" i="1" s="1"/>
  <c r="D27" i="1"/>
  <c r="F27" i="1" s="1"/>
  <c r="D7" i="1"/>
  <c r="F7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H10" i="1"/>
  <c r="H14" i="1"/>
  <c r="H18" i="1"/>
  <c r="H22" i="1"/>
  <c r="H26" i="1"/>
  <c r="H11" i="1"/>
  <c r="H15" i="1"/>
  <c r="H19" i="1"/>
  <c r="H23" i="1"/>
  <c r="H27" i="1"/>
  <c r="G8" i="1"/>
  <c r="G12" i="1"/>
  <c r="G16" i="1"/>
  <c r="G20" i="1"/>
  <c r="G24" i="1"/>
  <c r="G9" i="1"/>
  <c r="G13" i="1"/>
  <c r="G17" i="1"/>
  <c r="G21" i="1"/>
  <c r="G25" i="1"/>
  <c r="G7" i="1"/>
  <c r="H8" i="1"/>
  <c r="H12" i="1"/>
  <c r="H16" i="1"/>
  <c r="H20" i="1"/>
  <c r="H24" i="1"/>
  <c r="H9" i="1"/>
  <c r="H13" i="1"/>
  <c r="H17" i="1"/>
  <c r="H21" i="1"/>
  <c r="H25" i="1"/>
  <c r="H7" i="1"/>
  <c r="G10" i="1"/>
  <c r="G14" i="1"/>
  <c r="G18" i="1"/>
  <c r="G22" i="1"/>
  <c r="G26" i="1"/>
  <c r="G11" i="1"/>
  <c r="G15" i="1"/>
  <c r="G19" i="1"/>
  <c r="G23" i="1"/>
  <c r="G27" i="1"/>
  <c r="F25" i="1" l="1"/>
  <c r="F23" i="1"/>
  <c r="F21" i="1"/>
  <c r="F19" i="1"/>
  <c r="F17" i="1"/>
  <c r="F15" i="1"/>
  <c r="F13" i="1"/>
  <c r="F11" i="1"/>
  <c r="I11" i="1" s="1"/>
  <c r="F9" i="1"/>
  <c r="I9" i="1" s="1"/>
  <c r="F8" i="1"/>
  <c r="I8" i="1" s="1"/>
  <c r="F24" i="1"/>
  <c r="F22" i="1"/>
  <c r="F20" i="1"/>
  <c r="F18" i="1"/>
  <c r="F16" i="1"/>
  <c r="F14" i="1"/>
  <c r="F12" i="1"/>
  <c r="F10" i="1"/>
  <c r="I10" i="1" s="1"/>
  <c r="I7" i="1"/>
  <c r="I27" i="1"/>
  <c r="I25" i="1"/>
  <c r="I23" i="1"/>
  <c r="I21" i="1"/>
  <c r="I19" i="1"/>
  <c r="I17" i="1"/>
  <c r="I15" i="1"/>
  <c r="I13" i="1"/>
  <c r="I26" i="1"/>
  <c r="I24" i="1"/>
  <c r="I22" i="1"/>
  <c r="I20" i="1"/>
  <c r="I18" i="1"/>
  <c r="I16" i="1"/>
  <c r="I14" i="1"/>
  <c r="I12" i="1"/>
  <c r="J7" i="1" l="1"/>
  <c r="K7" i="1"/>
  <c r="J14" i="1"/>
  <c r="K14" i="1"/>
  <c r="J18" i="1"/>
  <c r="K18" i="1"/>
  <c r="J22" i="1"/>
  <c r="K22" i="1"/>
  <c r="J26" i="1"/>
  <c r="K26" i="1"/>
  <c r="J11" i="1"/>
  <c r="K11" i="1"/>
  <c r="J15" i="1"/>
  <c r="K15" i="1"/>
  <c r="J19" i="1"/>
  <c r="K19" i="1"/>
  <c r="J23" i="1"/>
  <c r="K23" i="1"/>
  <c r="J27" i="1"/>
  <c r="K27" i="1"/>
  <c r="J10" i="1"/>
  <c r="K10" i="1"/>
  <c r="J8" i="1"/>
  <c r="K8" i="1"/>
  <c r="J12" i="1"/>
  <c r="K12" i="1"/>
  <c r="J16" i="1"/>
  <c r="K16" i="1"/>
  <c r="J20" i="1"/>
  <c r="K20" i="1"/>
  <c r="J24" i="1"/>
  <c r="K24" i="1"/>
  <c r="J9" i="1"/>
  <c r="K9" i="1"/>
  <c r="J13" i="1"/>
  <c r="K13" i="1"/>
  <c r="J17" i="1"/>
  <c r="K17" i="1"/>
  <c r="J21" i="1"/>
  <c r="K21" i="1"/>
  <c r="J25" i="1"/>
  <c r="K25" i="1"/>
</calcChain>
</file>

<file path=xl/sharedStrings.xml><?xml version="1.0" encoding="utf-8"?>
<sst xmlns="http://schemas.openxmlformats.org/spreadsheetml/2006/main" count="27" uniqueCount="26">
  <si>
    <t>Filtre 1</t>
  </si>
  <si>
    <t>Coeffs BQ1</t>
  </si>
  <si>
    <t>Coeffs BQ2</t>
  </si>
  <si>
    <t>b0</t>
  </si>
  <si>
    <t>b1</t>
  </si>
  <si>
    <t>b2</t>
  </si>
  <si>
    <t>a1</t>
  </si>
  <si>
    <t>a2</t>
  </si>
  <si>
    <t>Freq</t>
  </si>
  <si>
    <t>A</t>
  </si>
  <si>
    <t>Filtre2</t>
  </si>
  <si>
    <t>Fs=</t>
  </si>
  <si>
    <t>MESURE HP</t>
  </si>
  <si>
    <t>Filtre 2</t>
  </si>
  <si>
    <t>Resultat</t>
  </si>
  <si>
    <t>HighPass BUTT12, 200Hz ---&gt;</t>
  </si>
  <si>
    <t>PEQ 1000Hz, Q=2 G=+10dB --&gt;</t>
  </si>
  <si>
    <t>Omega
 (rad)</t>
  </si>
  <si>
    <t>Amp G(dB)</t>
  </si>
  <si>
    <t>Phase P(deg)</t>
  </si>
  <si>
    <t>H1c</t>
  </si>
  <si>
    <t>H2c</t>
  </si>
  <si>
    <t>HPc</t>
  </si>
  <si>
    <t>HRc</t>
  </si>
  <si>
    <t>RAmp (dB)</t>
  </si>
  <si>
    <t>RPhase (deg)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</si>
</sst>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4" borderId="0" xfId="0" applyFill="1"/>
    <xf numFmtId="0" fontId="0" fillId="5" borderId="7" xfId="0" applyFill="1" applyBorder="1"/>
    <xf numFmtId="0" fontId="0" fillId="5" borderId="8" xfId="0" applyFill="1" applyBorder="1"/>
    <xf numFmtId="0" fontId="0" fillId="6" borderId="0" xfId="0" applyFill="1" applyBorder="1"/>
    <xf numFmtId="0" fontId="0" fillId="6" borderId="5" xfId="0" applyFill="1" applyBorder="1"/>
    <xf numFmtId="0" fontId="1" fillId="3" borderId="0" xfId="0" applyFont="1" applyFill="1" applyAlignment="1">
      <alignment wrapText="1"/>
    </xf>
    <xf numFmtId="0" fontId="1" fillId="3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1" fillId="3" borderId="9" xfId="0" applyFont="1" applyFill="1" applyBorder="1" applyAlignment="1">
      <alignment horizontal="center" wrapText="1"/>
    </xf>
    <xf numFmtId="0" fontId="0" fillId="0" borderId="9" xfId="0" applyBorder="1"/>
    <xf numFmtId="0" fontId="1" fillId="3" borderId="10" xfId="0" applyFont="1" applyFill="1" applyBorder="1" applyAlignment="1">
      <alignment horizontal="center" wrapText="1"/>
    </xf>
    <xf numFmtId="0" fontId="0" fillId="0" borderId="10" xfId="0" applyBorder="1"/>
    <xf numFmtId="0" fontId="0" fillId="5" borderId="11" xfId="0" applyFill="1" applyBorder="1"/>
    <xf numFmtId="0" fontId="0" fillId="0" borderId="12" xfId="0" applyBorder="1"/>
    <xf numFmtId="0" fontId="0" fillId="6" borderId="11" xfId="0" applyFill="1" applyBorder="1"/>
    <xf numFmtId="0" fontId="0" fillId="7" borderId="13" xfId="0" applyFill="1" applyBorder="1"/>
    <xf numFmtId="0" fontId="0" fillId="7" borderId="14" xfId="0" applyFill="1" applyBorder="1"/>
    <xf numFmtId="0" fontId="0" fillId="7" borderId="15" xfId="0" applyFill="1" applyBorder="1"/>
    <xf numFmtId="0" fontId="1" fillId="3" borderId="0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 wrapText="1"/>
    </xf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Amplitude</a:t>
            </a:r>
          </a:p>
        </c:rich>
      </c:tx>
      <c:layout>
        <c:manualLayout>
          <c:xMode val="edge"/>
          <c:yMode val="edge"/>
          <c:x val="7.406933508311464E-2"/>
          <c:y val="3.240740740740740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1988407699037624E-2"/>
          <c:y val="0.19480351414406533"/>
          <c:w val="0.86580249343832016"/>
          <c:h val="0.6892166083406240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Sheet1!$B$5:$B$6</c:f>
              <c:strCache>
                <c:ptCount val="1"/>
                <c:pt idx="0">
                  <c:v>MESURE HP Amp G(dB)</c:v>
                </c:pt>
              </c:strCache>
            </c:strRef>
          </c:tx>
          <c:marker>
            <c:symbol val="none"/>
          </c:marker>
          <c:xVal>
            <c:numRef>
              <c:f>Sheet1!$A$7:$A$27</c:f>
              <c:numCache>
                <c:formatCode>General</c:formatCode>
                <c:ptCount val="21"/>
                <c:pt idx="0">
                  <c:v>20</c:v>
                </c:pt>
                <c:pt idx="1">
                  <c:v>28</c:v>
                </c:pt>
                <c:pt idx="2">
                  <c:v>40</c:v>
                </c:pt>
                <c:pt idx="3">
                  <c:v>57</c:v>
                </c:pt>
                <c:pt idx="4">
                  <c:v>81</c:v>
                </c:pt>
                <c:pt idx="5">
                  <c:v>115</c:v>
                </c:pt>
                <c:pt idx="6">
                  <c:v>163</c:v>
                </c:pt>
                <c:pt idx="7">
                  <c:v>231</c:v>
                </c:pt>
                <c:pt idx="8">
                  <c:v>327</c:v>
                </c:pt>
                <c:pt idx="9">
                  <c:v>462</c:v>
                </c:pt>
                <c:pt idx="10">
                  <c:v>653</c:v>
                </c:pt>
                <c:pt idx="11">
                  <c:v>923</c:v>
                </c:pt>
                <c:pt idx="12">
                  <c:v>1305</c:v>
                </c:pt>
                <c:pt idx="13">
                  <c:v>1846</c:v>
                </c:pt>
                <c:pt idx="14">
                  <c:v>2611</c:v>
                </c:pt>
                <c:pt idx="15">
                  <c:v>3693</c:v>
                </c:pt>
                <c:pt idx="16">
                  <c:v>5223</c:v>
                </c:pt>
                <c:pt idx="17">
                  <c:v>7386</c:v>
                </c:pt>
                <c:pt idx="18">
                  <c:v>10445</c:v>
                </c:pt>
                <c:pt idx="19">
                  <c:v>14771</c:v>
                </c:pt>
                <c:pt idx="20">
                  <c:v>20000</c:v>
                </c:pt>
              </c:numCache>
            </c:numRef>
          </c:xVal>
          <c:yVal>
            <c:numRef>
              <c:f>Sheet1!$B$7:$B$27</c:f>
              <c:numCache>
                <c:formatCode>General</c:formatCode>
                <c:ptCount val="21"/>
                <c:pt idx="0">
                  <c:v>50</c:v>
                </c:pt>
                <c:pt idx="1">
                  <c:v>70</c:v>
                </c:pt>
                <c:pt idx="2">
                  <c:v>60</c:v>
                </c:pt>
                <c:pt idx="3">
                  <c:v>70</c:v>
                </c:pt>
                <c:pt idx="4">
                  <c:v>78</c:v>
                </c:pt>
                <c:pt idx="5">
                  <c:v>82</c:v>
                </c:pt>
                <c:pt idx="6">
                  <c:v>83</c:v>
                </c:pt>
                <c:pt idx="7">
                  <c:v>84</c:v>
                </c:pt>
                <c:pt idx="8">
                  <c:v>85</c:v>
                </c:pt>
                <c:pt idx="9">
                  <c:v>85</c:v>
                </c:pt>
                <c:pt idx="10">
                  <c:v>85</c:v>
                </c:pt>
                <c:pt idx="11">
                  <c:v>85</c:v>
                </c:pt>
                <c:pt idx="12">
                  <c:v>85</c:v>
                </c:pt>
                <c:pt idx="13">
                  <c:v>85</c:v>
                </c:pt>
                <c:pt idx="14">
                  <c:v>85</c:v>
                </c:pt>
                <c:pt idx="15">
                  <c:v>85</c:v>
                </c:pt>
                <c:pt idx="16">
                  <c:v>85</c:v>
                </c:pt>
                <c:pt idx="17">
                  <c:v>84</c:v>
                </c:pt>
                <c:pt idx="18">
                  <c:v>82</c:v>
                </c:pt>
                <c:pt idx="19">
                  <c:v>80</c:v>
                </c:pt>
                <c:pt idx="20">
                  <c:v>78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Sheet1!$J$5:$J$6</c:f>
              <c:strCache>
                <c:ptCount val="1"/>
                <c:pt idx="0">
                  <c:v>Resultat RAmp (dB)</c:v>
                </c:pt>
              </c:strCache>
            </c:strRef>
          </c:tx>
          <c:marker>
            <c:symbol val="none"/>
          </c:marker>
          <c:xVal>
            <c:numRef>
              <c:f>Sheet1!$A$7:$A$27</c:f>
              <c:numCache>
                <c:formatCode>General</c:formatCode>
                <c:ptCount val="21"/>
                <c:pt idx="0">
                  <c:v>20</c:v>
                </c:pt>
                <c:pt idx="1">
                  <c:v>28</c:v>
                </c:pt>
                <c:pt idx="2">
                  <c:v>40</c:v>
                </c:pt>
                <c:pt idx="3">
                  <c:v>57</c:v>
                </c:pt>
                <c:pt idx="4">
                  <c:v>81</c:v>
                </c:pt>
                <c:pt idx="5">
                  <c:v>115</c:v>
                </c:pt>
                <c:pt idx="6">
                  <c:v>163</c:v>
                </c:pt>
                <c:pt idx="7">
                  <c:v>231</c:v>
                </c:pt>
                <c:pt idx="8">
                  <c:v>327</c:v>
                </c:pt>
                <c:pt idx="9">
                  <c:v>462</c:v>
                </c:pt>
                <c:pt idx="10">
                  <c:v>653</c:v>
                </c:pt>
                <c:pt idx="11">
                  <c:v>923</c:v>
                </c:pt>
                <c:pt idx="12">
                  <c:v>1305</c:v>
                </c:pt>
                <c:pt idx="13">
                  <c:v>1846</c:v>
                </c:pt>
                <c:pt idx="14">
                  <c:v>2611</c:v>
                </c:pt>
                <c:pt idx="15">
                  <c:v>3693</c:v>
                </c:pt>
                <c:pt idx="16">
                  <c:v>5223</c:v>
                </c:pt>
                <c:pt idx="17">
                  <c:v>7386</c:v>
                </c:pt>
                <c:pt idx="18">
                  <c:v>10445</c:v>
                </c:pt>
                <c:pt idx="19">
                  <c:v>14771</c:v>
                </c:pt>
                <c:pt idx="20">
                  <c:v>20000</c:v>
                </c:pt>
              </c:numCache>
            </c:numRef>
          </c:xVal>
          <c:yVal>
            <c:numRef>
              <c:f>Sheet1!$J$7:$J$27</c:f>
              <c:numCache>
                <c:formatCode>General</c:formatCode>
                <c:ptCount val="21"/>
                <c:pt idx="0">
                  <c:v>9.999790534315224</c:v>
                </c:pt>
                <c:pt idx="1">
                  <c:v>35.844848190794643</c:v>
                </c:pt>
                <c:pt idx="2">
                  <c:v>32.038143191709722</c:v>
                </c:pt>
                <c:pt idx="3">
                  <c:v>48.174180500847811</c:v>
                </c:pt>
                <c:pt idx="4">
                  <c:v>62.202099502672255</c:v>
                </c:pt>
                <c:pt idx="5">
                  <c:v>71.976395245076162</c:v>
                </c:pt>
                <c:pt idx="6">
                  <c:v>77.942990981647142</c:v>
                </c:pt>
                <c:pt idx="7">
                  <c:v>82.241138547908406</c:v>
                </c:pt>
                <c:pt idx="8">
                  <c:v>84.821090056570057</c:v>
                </c:pt>
                <c:pt idx="9">
                  <c:v>85.777504773959322</c:v>
                </c:pt>
                <c:pt idx="10">
                  <c:v>87.59427766606558</c:v>
                </c:pt>
                <c:pt idx="11">
                  <c:v>93.900645270701787</c:v>
                </c:pt>
                <c:pt idx="12">
                  <c:v>89.644133305164488</c:v>
                </c:pt>
                <c:pt idx="13">
                  <c:v>86.444767121560986</c:v>
                </c:pt>
                <c:pt idx="14">
                  <c:v>85.561279068134212</c:v>
                </c:pt>
                <c:pt idx="15">
                  <c:v>85.24424637217551</c:v>
                </c:pt>
                <c:pt idx="16">
                  <c:v>85.110594033733634</c:v>
                </c:pt>
                <c:pt idx="17">
                  <c:v>84.049359979954289</c:v>
                </c:pt>
                <c:pt idx="18">
                  <c:v>82.020204293240539</c:v>
                </c:pt>
                <c:pt idx="19">
                  <c:v>80.006341586733015</c:v>
                </c:pt>
                <c:pt idx="20">
                  <c:v>78.000953509811367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330496"/>
        <c:axId val="96332032"/>
      </c:scatterChart>
      <c:valAx>
        <c:axId val="96330496"/>
        <c:scaling>
          <c:logBase val="10"/>
          <c:orientation val="minMax"/>
          <c:max val="20000"/>
          <c:min val="20"/>
        </c:scaling>
        <c:delete val="0"/>
        <c:axPos val="b"/>
        <c:majorGridlines/>
        <c:minorGridlines/>
        <c:numFmt formatCode="General" sourceLinked="1"/>
        <c:majorTickMark val="none"/>
        <c:minorTickMark val="none"/>
        <c:tickLblPos val="nextTo"/>
        <c:crossAx val="96332032"/>
        <c:crosses val="autoZero"/>
        <c:crossBetween val="midCat"/>
      </c:valAx>
      <c:valAx>
        <c:axId val="96332032"/>
        <c:scaling>
          <c:orientation val="minMax"/>
          <c:min val="2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633049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5422184034959131"/>
          <c:y val="8.1184131974676565E-3"/>
          <c:w val="0.42849290608470747"/>
          <c:h val="0.15297119212038379"/>
        </c:manualLayout>
      </c:layout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Phase</a:t>
            </a:r>
          </a:p>
        </c:rich>
      </c:tx>
      <c:layout>
        <c:manualLayout>
          <c:xMode val="edge"/>
          <c:yMode val="edge"/>
          <c:x val="8.41294018575547E-2"/>
          <c:y val="3.265306122448979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4571741032370954E-2"/>
          <c:y val="0.19082793222275787"/>
          <c:w val="0.85240004374453204"/>
          <c:h val="0.7588205045797846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Sheet1!$C$5:$C$6</c:f>
              <c:strCache>
                <c:ptCount val="1"/>
                <c:pt idx="0">
                  <c:v>MESURE HP Phase P(deg)</c:v>
                </c:pt>
              </c:strCache>
            </c:strRef>
          </c:tx>
          <c:marker>
            <c:symbol val="none"/>
          </c:marker>
          <c:xVal>
            <c:numRef>
              <c:f>Sheet1!$A$7:$A$27</c:f>
              <c:numCache>
                <c:formatCode>General</c:formatCode>
                <c:ptCount val="21"/>
                <c:pt idx="0">
                  <c:v>20</c:v>
                </c:pt>
                <c:pt idx="1">
                  <c:v>28</c:v>
                </c:pt>
                <c:pt idx="2">
                  <c:v>40</c:v>
                </c:pt>
                <c:pt idx="3">
                  <c:v>57</c:v>
                </c:pt>
                <c:pt idx="4">
                  <c:v>81</c:v>
                </c:pt>
                <c:pt idx="5">
                  <c:v>115</c:v>
                </c:pt>
                <c:pt idx="6">
                  <c:v>163</c:v>
                </c:pt>
                <c:pt idx="7">
                  <c:v>231</c:v>
                </c:pt>
                <c:pt idx="8">
                  <c:v>327</c:v>
                </c:pt>
                <c:pt idx="9">
                  <c:v>462</c:v>
                </c:pt>
                <c:pt idx="10">
                  <c:v>653</c:v>
                </c:pt>
                <c:pt idx="11">
                  <c:v>923</c:v>
                </c:pt>
                <c:pt idx="12">
                  <c:v>1305</c:v>
                </c:pt>
                <c:pt idx="13">
                  <c:v>1846</c:v>
                </c:pt>
                <c:pt idx="14">
                  <c:v>2611</c:v>
                </c:pt>
                <c:pt idx="15">
                  <c:v>3693</c:v>
                </c:pt>
                <c:pt idx="16">
                  <c:v>5223</c:v>
                </c:pt>
                <c:pt idx="17">
                  <c:v>7386</c:v>
                </c:pt>
                <c:pt idx="18">
                  <c:v>10445</c:v>
                </c:pt>
                <c:pt idx="19">
                  <c:v>14771</c:v>
                </c:pt>
                <c:pt idx="20">
                  <c:v>20000</c:v>
                </c:pt>
              </c:numCache>
            </c:numRef>
          </c:xVal>
          <c:yVal>
            <c:numRef>
              <c:f>Sheet1!$C$7:$C$27</c:f>
              <c:numCache>
                <c:formatCode>General</c:formatCode>
                <c:ptCount val="21"/>
                <c:pt idx="0">
                  <c:v>-90</c:v>
                </c:pt>
                <c:pt idx="1">
                  <c:v>-70</c:v>
                </c:pt>
                <c:pt idx="2">
                  <c:v>-50</c:v>
                </c:pt>
                <c:pt idx="3">
                  <c:v>-30</c:v>
                </c:pt>
                <c:pt idx="4">
                  <c:v>-20</c:v>
                </c:pt>
                <c:pt idx="5">
                  <c:v>-10</c:v>
                </c:pt>
                <c:pt idx="6">
                  <c:v>-8</c:v>
                </c:pt>
                <c:pt idx="7">
                  <c:v>-6</c:v>
                </c:pt>
                <c:pt idx="8">
                  <c:v>-5</c:v>
                </c:pt>
                <c:pt idx="9">
                  <c:v>-4</c:v>
                </c:pt>
                <c:pt idx="10">
                  <c:v>-3</c:v>
                </c:pt>
                <c:pt idx="11">
                  <c:v>-2</c:v>
                </c:pt>
                <c:pt idx="12">
                  <c:v>-1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</c:v>
                </c:pt>
                <c:pt idx="18">
                  <c:v>7</c:v>
                </c:pt>
                <c:pt idx="19">
                  <c:v>15</c:v>
                </c:pt>
                <c:pt idx="20">
                  <c:v>25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Sheet1!$K$5:$K$6</c:f>
              <c:strCache>
                <c:ptCount val="1"/>
                <c:pt idx="0">
                  <c:v>Resultat RPhase (deg)</c:v>
                </c:pt>
              </c:strCache>
            </c:strRef>
          </c:tx>
          <c:marker>
            <c:symbol val="none"/>
          </c:marker>
          <c:xVal>
            <c:numRef>
              <c:f>Sheet1!$A$7:$A$27</c:f>
              <c:numCache>
                <c:formatCode>General</c:formatCode>
                <c:ptCount val="21"/>
                <c:pt idx="0">
                  <c:v>20</c:v>
                </c:pt>
                <c:pt idx="1">
                  <c:v>28</c:v>
                </c:pt>
                <c:pt idx="2">
                  <c:v>40</c:v>
                </c:pt>
                <c:pt idx="3">
                  <c:v>57</c:v>
                </c:pt>
                <c:pt idx="4">
                  <c:v>81</c:v>
                </c:pt>
                <c:pt idx="5">
                  <c:v>115</c:v>
                </c:pt>
                <c:pt idx="6">
                  <c:v>163</c:v>
                </c:pt>
                <c:pt idx="7">
                  <c:v>231</c:v>
                </c:pt>
                <c:pt idx="8">
                  <c:v>327</c:v>
                </c:pt>
                <c:pt idx="9">
                  <c:v>462</c:v>
                </c:pt>
                <c:pt idx="10">
                  <c:v>653</c:v>
                </c:pt>
                <c:pt idx="11">
                  <c:v>923</c:v>
                </c:pt>
                <c:pt idx="12">
                  <c:v>1305</c:v>
                </c:pt>
                <c:pt idx="13">
                  <c:v>1846</c:v>
                </c:pt>
                <c:pt idx="14">
                  <c:v>2611</c:v>
                </c:pt>
                <c:pt idx="15">
                  <c:v>3693</c:v>
                </c:pt>
                <c:pt idx="16">
                  <c:v>5223</c:v>
                </c:pt>
                <c:pt idx="17">
                  <c:v>7386</c:v>
                </c:pt>
                <c:pt idx="18">
                  <c:v>10445</c:v>
                </c:pt>
                <c:pt idx="19">
                  <c:v>14771</c:v>
                </c:pt>
                <c:pt idx="20">
                  <c:v>20000</c:v>
                </c:pt>
              </c:numCache>
            </c:numRef>
          </c:xVal>
          <c:yVal>
            <c:numRef>
              <c:f>Sheet1!$K$7:$K$27</c:f>
              <c:numCache>
                <c:formatCode>General</c:formatCode>
                <c:ptCount val="21"/>
                <c:pt idx="0">
                  <c:v>82.652946351815729</c:v>
                </c:pt>
                <c:pt idx="1">
                  <c:v>99.642192717706536</c:v>
                </c:pt>
                <c:pt idx="2">
                  <c:v>115.05858118686371</c:v>
                </c:pt>
                <c:pt idx="3">
                  <c:v>128.378913010617</c:v>
                </c:pt>
                <c:pt idx="4">
                  <c:v>128.48569072770621</c:v>
                </c:pt>
                <c:pt idx="5">
                  <c:v>123.55897593443315</c:v>
                </c:pt>
                <c:pt idx="6">
                  <c:v>104.06246177747393</c:v>
                </c:pt>
                <c:pt idx="7">
                  <c:v>80.791546288657713</c:v>
                </c:pt>
                <c:pt idx="8">
                  <c:v>61.278861950941895</c:v>
                </c:pt>
                <c:pt idx="9">
                  <c:v>51.190079502239556</c:v>
                </c:pt>
                <c:pt idx="10">
                  <c:v>50.136533741707751</c:v>
                </c:pt>
                <c:pt idx="11">
                  <c:v>35.342968983112804</c:v>
                </c:pt>
                <c:pt idx="12">
                  <c:v>-19.74405762842445</c:v>
                </c:pt>
                <c:pt idx="13">
                  <c:v>-13.258606731706122</c:v>
                </c:pt>
                <c:pt idx="14">
                  <c:v>-8.2670597654848503</c:v>
                </c:pt>
                <c:pt idx="15">
                  <c:v>-5.3682879185711272</c:v>
                </c:pt>
                <c:pt idx="16">
                  <c:v>-3.5724140377118263</c:v>
                </c:pt>
                <c:pt idx="17">
                  <c:v>1.6283448112722041</c:v>
                </c:pt>
                <c:pt idx="18">
                  <c:v>5.487654467096422</c:v>
                </c:pt>
                <c:pt idx="19">
                  <c:v>14.154111430266834</c:v>
                </c:pt>
                <c:pt idx="20">
                  <c:v>24.672212074280679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242688"/>
        <c:axId val="96248576"/>
      </c:scatterChart>
      <c:valAx>
        <c:axId val="96242688"/>
        <c:scaling>
          <c:logBase val="10"/>
          <c:orientation val="minMax"/>
          <c:max val="20000"/>
          <c:min val="20"/>
        </c:scaling>
        <c:delete val="0"/>
        <c:axPos val="b"/>
        <c:majorGridlines/>
        <c:minorGridlines/>
        <c:numFmt formatCode="General" sourceLinked="1"/>
        <c:majorTickMark val="none"/>
        <c:minorTickMark val="none"/>
        <c:tickLblPos val="nextTo"/>
        <c:crossAx val="96248576"/>
        <c:crosses val="autoZero"/>
        <c:crossBetween val="midCat"/>
      </c:valAx>
      <c:valAx>
        <c:axId val="96248576"/>
        <c:scaling>
          <c:orientation val="minMax"/>
          <c:max val="180"/>
          <c:min val="-180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6242688"/>
        <c:crosses val="autoZero"/>
        <c:crossBetween val="midCat"/>
        <c:majorUnit val="45"/>
      </c:valAx>
    </c:plotArea>
    <c:legend>
      <c:legendPos val="r"/>
      <c:layout>
        <c:manualLayout>
          <c:xMode val="edge"/>
          <c:yMode val="edge"/>
          <c:x val="0.4135811712060582"/>
          <c:y val="2.1109147070901876E-2"/>
          <c:w val="0.58641882879394169"/>
          <c:h val="0.13136429374899566"/>
        </c:manualLayout>
      </c:layout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</xdr:colOff>
      <xdr:row>28</xdr:row>
      <xdr:rowOff>33337</xdr:rowOff>
    </xdr:from>
    <xdr:to>
      <xdr:col>7</xdr:col>
      <xdr:colOff>66675</xdr:colOff>
      <xdr:row>40</xdr:row>
      <xdr:rowOff>85725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142875</xdr:colOff>
      <xdr:row>28</xdr:row>
      <xdr:rowOff>38100</xdr:rowOff>
    </xdr:from>
    <xdr:to>
      <xdr:col>13</xdr:col>
      <xdr:colOff>447675</xdr:colOff>
      <xdr:row>40</xdr:row>
      <xdr:rowOff>85725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7"/>
  <sheetViews>
    <sheetView tabSelected="1" workbookViewId="0">
      <selection activeCell="M8" sqref="M8"/>
    </sheetView>
  </sheetViews>
  <sheetFormatPr defaultRowHeight="15" outlineLevelRow="1" x14ac:dyDescent="0.25"/>
  <cols>
    <col min="1" max="1" width="6" bestFit="1" customWidth="1"/>
    <col min="2" max="2" width="7.42578125" customWidth="1"/>
    <col min="3" max="3" width="8" customWidth="1"/>
    <col min="5" max="5" width="10.42578125" customWidth="1"/>
    <col min="6" max="6" width="10.140625" customWidth="1"/>
    <col min="7" max="7" width="12" bestFit="1" customWidth="1"/>
    <col min="9" max="9" width="10.7109375" bestFit="1" customWidth="1"/>
  </cols>
  <sheetData>
    <row r="1" spans="1:14" x14ac:dyDescent="0.25">
      <c r="H1" s="3" t="s">
        <v>11</v>
      </c>
      <c r="I1" s="4">
        <v>48000</v>
      </c>
      <c r="J1" s="5" t="s">
        <v>3</v>
      </c>
      <c r="K1" s="5" t="s">
        <v>4</v>
      </c>
      <c r="L1" s="5" t="s">
        <v>5</v>
      </c>
      <c r="M1" s="5" t="s">
        <v>6</v>
      </c>
      <c r="N1" s="6" t="s">
        <v>7</v>
      </c>
    </row>
    <row r="2" spans="1:14" x14ac:dyDescent="0.25">
      <c r="E2" t="s">
        <v>0</v>
      </c>
      <c r="F2" t="s">
        <v>15</v>
      </c>
      <c r="I2" s="7" t="s">
        <v>1</v>
      </c>
      <c r="J2" s="12">
        <v>0.98165557393402569</v>
      </c>
      <c r="K2" s="12">
        <v>-1.9633111478680514</v>
      </c>
      <c r="L2" s="12">
        <v>0.98165557393402569</v>
      </c>
      <c r="M2" s="12">
        <v>-1.9629747013743541</v>
      </c>
      <c r="N2" s="13">
        <v>0.96364759436174907</v>
      </c>
    </row>
    <row r="3" spans="1:14" ht="15.75" thickBot="1" x14ac:dyDescent="0.3">
      <c r="E3" t="s">
        <v>10</v>
      </c>
      <c r="F3" t="s">
        <v>16</v>
      </c>
      <c r="I3" s="8" t="s">
        <v>2</v>
      </c>
      <c r="J3" s="10">
        <v>1.0389629689194277</v>
      </c>
      <c r="K3" s="10">
        <v>-1.9471592187234281</v>
      </c>
      <c r="L3" s="10">
        <v>0.92499820994564563</v>
      </c>
      <c r="M3" s="10">
        <v>-1.9471592187234281</v>
      </c>
      <c r="N3" s="11">
        <v>0.96396117886507349</v>
      </c>
    </row>
    <row r="5" spans="1:14" x14ac:dyDescent="0.25">
      <c r="B5" s="9" t="s">
        <v>12</v>
      </c>
      <c r="C5" s="9"/>
      <c r="D5" s="9"/>
      <c r="E5" s="9"/>
      <c r="F5" s="9"/>
      <c r="G5" s="23" t="s">
        <v>0</v>
      </c>
      <c r="H5" s="21" t="s">
        <v>13</v>
      </c>
      <c r="I5" s="24" t="s">
        <v>14</v>
      </c>
      <c r="J5" s="25"/>
      <c r="K5" s="26"/>
    </row>
    <row r="6" spans="1:14" s="16" customFormat="1" ht="30" x14ac:dyDescent="0.25">
      <c r="A6" s="14" t="s">
        <v>8</v>
      </c>
      <c r="B6" s="15" t="s">
        <v>18</v>
      </c>
      <c r="C6" s="15" t="s">
        <v>19</v>
      </c>
      <c r="D6" s="15" t="s">
        <v>9</v>
      </c>
      <c r="E6" s="15" t="s">
        <v>17</v>
      </c>
      <c r="F6" s="15" t="s">
        <v>22</v>
      </c>
      <c r="G6" s="19" t="s">
        <v>20</v>
      </c>
      <c r="H6" s="19" t="s">
        <v>21</v>
      </c>
      <c r="I6" s="17" t="s">
        <v>23</v>
      </c>
      <c r="J6" s="27" t="s">
        <v>24</v>
      </c>
      <c r="K6" s="28" t="s">
        <v>25</v>
      </c>
    </row>
    <row r="7" spans="1:14" x14ac:dyDescent="0.25">
      <c r="A7" s="1">
        <v>20</v>
      </c>
      <c r="B7" s="2">
        <v>50</v>
      </c>
      <c r="C7" s="2">
        <v>-90</v>
      </c>
      <c r="D7">
        <f>10^(B7/20)</f>
        <v>316.22776601683825</v>
      </c>
      <c r="E7">
        <f>3.14/180*C7</f>
        <v>-1.5700000000000003</v>
      </c>
      <c r="F7" t="str">
        <f>COMPLEX(D7*COS(E7),D7*SIN(E7))</f>
        <v>0,251820616754647-316,227665751081i</v>
      </c>
      <c r="G7" s="20" t="str">
        <f>BQH(A7,$I$1,$J$2:$N$2)</f>
        <v>-0,00989784238315548+0,00141403731818878i</v>
      </c>
      <c r="H7" s="20" t="str">
        <f>BQH(A7,$I$1,$J$3:$N$3)</f>
        <v>1,00006823438335+0,0121464820812213i</v>
      </c>
      <c r="I7" s="18" t="str">
        <f>IMPRODUCT(F7,G7,H7)</f>
        <v>0,406673112069186+3,1359423908911i</v>
      </c>
      <c r="J7" s="29">
        <f>20*LOG10(IMABS(I7))</f>
        <v>9.999790534315224</v>
      </c>
      <c r="K7" s="30">
        <f>180/3.14*IMARGUMENT(I7)</f>
        <v>82.652946351815729</v>
      </c>
    </row>
    <row r="8" spans="1:14" x14ac:dyDescent="0.25">
      <c r="A8" s="1">
        <f>ROUND(A7*2^(1/2),0)</f>
        <v>28</v>
      </c>
      <c r="B8" s="2">
        <v>70</v>
      </c>
      <c r="C8" s="2">
        <v>-70</v>
      </c>
      <c r="D8">
        <f t="shared" ref="D8:D27" si="0">10^(B8/20)</f>
        <v>3162.2776601683804</v>
      </c>
      <c r="E8">
        <f t="shared" ref="E8:E27" si="1">3.14/180*C8</f>
        <v>-1.2211111111111113</v>
      </c>
      <c r="F8" t="str">
        <f t="shared" ref="F8:F27" si="2">COMPLEX(D8*COS(E8),D8*SIN(E8))</f>
        <v>1083,40293766702-2970,89852984825i</v>
      </c>
      <c r="G8" s="20" t="str">
        <f t="shared" ref="G8:G27" si="3">BQH(A8,$I$1,$J$2:$N$2)</f>
        <v>-0,0192061270302979+0,00387900039717659i</v>
      </c>
      <c r="H8" s="20" t="str">
        <f t="shared" ref="H8:H27" si="4">BQH(A8,$I$1,$J$3:$N$3)</f>
        <v>1,00013383799612+0,0170110845171923i</v>
      </c>
      <c r="I8" s="18" t="str">
        <f t="shared" ref="I8:I27" si="5">IMPRODUCT(F8,G8,H8)</f>
        <v>-10,3272330356527+61,1122456730256i</v>
      </c>
      <c r="J8" s="29">
        <f t="shared" ref="J8:J27" si="6">20*LOG10(IMABS(I8))</f>
        <v>35.844848190794643</v>
      </c>
      <c r="K8" s="30">
        <f t="shared" ref="K8:K27" si="7">180/3.14*IMARGUMENT(I8)</f>
        <v>99.642192717706536</v>
      </c>
    </row>
    <row r="9" spans="1:14" x14ac:dyDescent="0.25">
      <c r="A9" s="1">
        <f t="shared" ref="A9:A26" si="8">ROUND(A8*2^(1/2),0)</f>
        <v>40</v>
      </c>
      <c r="B9" s="2">
        <v>60</v>
      </c>
      <c r="C9" s="2">
        <v>-50</v>
      </c>
      <c r="D9">
        <f t="shared" si="0"/>
        <v>1000</v>
      </c>
      <c r="E9">
        <f t="shared" si="1"/>
        <v>-0.87222222222222234</v>
      </c>
      <c r="F9" t="str">
        <f t="shared" si="2"/>
        <v>643,126447725346-765,759996497713i</v>
      </c>
      <c r="G9" s="20" t="str">
        <f t="shared" si="3"/>
        <v>-0,0383337176406701+0,0112952146940244i</v>
      </c>
      <c r="H9" s="20" t="str">
        <f t="shared" si="4"/>
        <v>1,00027356710933+0,0243198110635736i</v>
      </c>
      <c r="I9" s="18" t="str">
        <f t="shared" si="5"/>
        <v>-16,8989416084896+36,2394820991057i</v>
      </c>
      <c r="J9" s="29">
        <f t="shared" si="6"/>
        <v>32.038143191709722</v>
      </c>
      <c r="K9" s="30">
        <f t="shared" si="7"/>
        <v>115.05858118686371</v>
      </c>
    </row>
    <row r="10" spans="1:14" hidden="1" outlineLevel="1" x14ac:dyDescent="0.25">
      <c r="A10" s="1">
        <f t="shared" si="8"/>
        <v>57</v>
      </c>
      <c r="B10" s="2">
        <v>70</v>
      </c>
      <c r="C10" s="2">
        <v>-30</v>
      </c>
      <c r="D10">
        <f t="shared" si="0"/>
        <v>3162.2776601683804</v>
      </c>
      <c r="E10">
        <f t="shared" si="1"/>
        <v>-0.52333333333333343</v>
      </c>
      <c r="F10" t="str">
        <f t="shared" si="2"/>
        <v>2739,03239211241-1580,41183080834i</v>
      </c>
      <c r="G10" s="20" t="str">
        <f t="shared" si="3"/>
        <v>-0,0741277666530686+0,0325214852635151i</v>
      </c>
      <c r="H10" s="20" t="str">
        <f t="shared" si="4"/>
        <v>1,00055727602237+0,0347084274669333i</v>
      </c>
      <c r="I10" s="18" t="str">
        <f t="shared" si="5"/>
        <v>-158,883431941922+201,081506775714i</v>
      </c>
      <c r="J10" s="29">
        <f t="shared" si="6"/>
        <v>48.174180500847811</v>
      </c>
      <c r="K10" s="30">
        <f t="shared" si="7"/>
        <v>128.378913010617</v>
      </c>
    </row>
    <row r="11" spans="1:14" hidden="1" outlineLevel="1" x14ac:dyDescent="0.25">
      <c r="A11" s="1">
        <f t="shared" si="8"/>
        <v>81</v>
      </c>
      <c r="B11" s="2">
        <v>78</v>
      </c>
      <c r="C11" s="2">
        <v>-20</v>
      </c>
      <c r="D11">
        <f t="shared" si="0"/>
        <v>7943.2823472428154</v>
      </c>
      <c r="E11">
        <f t="shared" si="1"/>
        <v>-0.34888888888888892</v>
      </c>
      <c r="F11" t="str">
        <f t="shared" si="2"/>
        <v>7464,72445205382-2715,44164049408i</v>
      </c>
      <c r="G11" s="20" t="str">
        <f t="shared" si="3"/>
        <v>-0,133505862211429+0,0914773933206224i</v>
      </c>
      <c r="H11" s="20" t="str">
        <f t="shared" si="4"/>
        <v>1,00113256187302+0,0494735337375784i</v>
      </c>
      <c r="I11" s="18" t="str">
        <f t="shared" si="5"/>
        <v>-800,749002469842+1009,54961631768i</v>
      </c>
      <c r="J11" s="29">
        <f t="shared" si="6"/>
        <v>62.202099502672255</v>
      </c>
      <c r="K11" s="30">
        <f t="shared" si="7"/>
        <v>128.48569072770621</v>
      </c>
    </row>
    <row r="12" spans="1:14" hidden="1" outlineLevel="1" x14ac:dyDescent="0.25">
      <c r="A12" s="1">
        <f t="shared" si="8"/>
        <v>115</v>
      </c>
      <c r="B12" s="2">
        <v>82</v>
      </c>
      <c r="C12" s="2">
        <v>-10</v>
      </c>
      <c r="D12">
        <f t="shared" si="0"/>
        <v>12589.254117941671</v>
      </c>
      <c r="E12">
        <f t="shared" si="1"/>
        <v>-0.17444444444444446</v>
      </c>
      <c r="F12" t="str">
        <f t="shared" si="2"/>
        <v>12398,1884393287-2185,00404324733i</v>
      </c>
      <c r="G12" s="20" t="str">
        <f t="shared" si="3"/>
        <v>-0,19946314485569+0,242330789806695i</v>
      </c>
      <c r="H12" s="20" t="str">
        <f t="shared" si="4"/>
        <v>1,00231253476103+0,0706752745661414i</v>
      </c>
      <c r="I12" s="18" t="str">
        <f t="shared" si="5"/>
        <v>-2191,12576537156+3310,88982517964i</v>
      </c>
      <c r="J12" s="29">
        <f t="shared" si="6"/>
        <v>71.976395245076162</v>
      </c>
      <c r="K12" s="30">
        <f t="shared" si="7"/>
        <v>123.55897593443315</v>
      </c>
    </row>
    <row r="13" spans="1:14" hidden="1" outlineLevel="1" x14ac:dyDescent="0.25">
      <c r="A13" s="1">
        <f t="shared" si="8"/>
        <v>163</v>
      </c>
      <c r="B13" s="2">
        <v>83</v>
      </c>
      <c r="C13" s="2">
        <v>-8</v>
      </c>
      <c r="D13">
        <f t="shared" si="0"/>
        <v>14125.375446227561</v>
      </c>
      <c r="E13">
        <f t="shared" si="1"/>
        <v>-0.13955555555555557</v>
      </c>
      <c r="F13" t="str">
        <f t="shared" si="2"/>
        <v>13988,0473818348-1964,88216960544i</v>
      </c>
      <c r="G13" s="20" t="str">
        <f t="shared" si="3"/>
        <v>-0,15471999836537+0,531122875914843i</v>
      </c>
      <c r="H13" s="20" t="str">
        <f t="shared" si="4"/>
        <v>1,00476851439771+0,101430337792527i</v>
      </c>
      <c r="I13" s="18" t="str">
        <f t="shared" si="5"/>
        <v>-1910,37976756487+7656,58867766249i</v>
      </c>
      <c r="J13" s="29">
        <f t="shared" si="6"/>
        <v>77.942990981647142</v>
      </c>
      <c r="K13" s="30">
        <f t="shared" si="7"/>
        <v>104.06246177747393</v>
      </c>
    </row>
    <row r="14" spans="1:14" hidden="1" outlineLevel="1" x14ac:dyDescent="0.25">
      <c r="A14" s="1">
        <f t="shared" si="8"/>
        <v>231</v>
      </c>
      <c r="B14" s="2">
        <v>84</v>
      </c>
      <c r="C14" s="2">
        <v>-6</v>
      </c>
      <c r="D14">
        <f t="shared" si="0"/>
        <v>15848.931924611146</v>
      </c>
      <c r="E14">
        <f t="shared" si="1"/>
        <v>-0.10466666666666669</v>
      </c>
      <c r="F14" t="str">
        <f t="shared" si="2"/>
        <v>15762,1977447705-1655,82771015299i</v>
      </c>
      <c r="G14" s="20" t="str">
        <f t="shared" si="3"/>
        <v>0,160284938729054+0,783823745480829i</v>
      </c>
      <c r="H14" s="20" t="str">
        <f t="shared" si="4"/>
        <v>1,01010102562562+0,147442162682395i</v>
      </c>
      <c r="I14" s="18" t="str">
        <f t="shared" si="5"/>
        <v>2080,46510587673+12775,3617820489i</v>
      </c>
      <c r="J14" s="29">
        <f t="shared" si="6"/>
        <v>82.241138547908406</v>
      </c>
      <c r="K14" s="30">
        <f t="shared" si="7"/>
        <v>80.791546288657713</v>
      </c>
    </row>
    <row r="15" spans="1:14" hidden="1" outlineLevel="1" x14ac:dyDescent="0.25">
      <c r="A15" s="1">
        <f t="shared" si="8"/>
        <v>327</v>
      </c>
      <c r="B15" s="2">
        <v>85</v>
      </c>
      <c r="C15" s="2">
        <v>-5</v>
      </c>
      <c r="D15">
        <f t="shared" si="0"/>
        <v>17782.794100389234</v>
      </c>
      <c r="E15">
        <f t="shared" si="1"/>
        <v>-8.7222222222222229E-2</v>
      </c>
      <c r="F15" t="str">
        <f t="shared" si="2"/>
        <v>17715,1937496789-1549,08890260543i</v>
      </c>
      <c r="G15" s="20" t="str">
        <f t="shared" si="3"/>
        <v>0,549063184650535+0,758708942153107i</v>
      </c>
      <c r="H15" s="20" t="str">
        <f t="shared" si="4"/>
        <v>1,02260666638475+0,219933690756328i</v>
      </c>
      <c r="I15" s="18" t="str">
        <f t="shared" si="5"/>
        <v>8379,53435311689+15272,4811701648i</v>
      </c>
      <c r="J15" s="29">
        <f t="shared" si="6"/>
        <v>84.821090056570057</v>
      </c>
      <c r="K15" s="30">
        <f t="shared" si="7"/>
        <v>61.278861950941895</v>
      </c>
    </row>
    <row r="16" spans="1:14" hidden="1" outlineLevel="1" x14ac:dyDescent="0.25">
      <c r="A16" s="1">
        <f t="shared" si="8"/>
        <v>462</v>
      </c>
      <c r="B16" s="2">
        <v>85</v>
      </c>
      <c r="C16" s="2">
        <v>-4</v>
      </c>
      <c r="D16">
        <f t="shared" si="0"/>
        <v>17782.794100389234</v>
      </c>
      <c r="E16">
        <f t="shared" si="1"/>
        <v>-6.9777777777777786E-2</v>
      </c>
      <c r="F16" t="str">
        <f t="shared" si="2"/>
        <v>17739,5199995227-1239,83716808856i</v>
      </c>
      <c r="G16" s="20" t="str">
        <f t="shared" si="3"/>
        <v>0,785057438642361+0,591340354917456i</v>
      </c>
      <c r="H16" s="20" t="str">
        <f t="shared" si="4"/>
        <v>1,05721676231242+0,347051536584519i</v>
      </c>
      <c r="I16" s="18" t="str">
        <f t="shared" si="5"/>
        <v>12195,6859659735+15148,9424688572i</v>
      </c>
      <c r="J16" s="29">
        <f t="shared" si="6"/>
        <v>85.777504773959322</v>
      </c>
      <c r="K16" s="30">
        <f t="shared" si="7"/>
        <v>51.190079502239556</v>
      </c>
    </row>
    <row r="17" spans="1:11" hidden="1" outlineLevel="1" x14ac:dyDescent="0.25">
      <c r="A17" s="1">
        <f t="shared" si="8"/>
        <v>653</v>
      </c>
      <c r="B17" s="2">
        <v>85</v>
      </c>
      <c r="C17" s="2">
        <v>-3</v>
      </c>
      <c r="D17">
        <f t="shared" si="0"/>
        <v>17782.794100389234</v>
      </c>
      <c r="E17">
        <f t="shared" si="1"/>
        <v>-5.2333333333333343E-2</v>
      </c>
      <c r="F17" t="str">
        <f t="shared" si="2"/>
        <v>17758,4480970202-930,208149974502i</v>
      </c>
      <c r="G17" s="20" t="str">
        <f t="shared" si="3"/>
        <v>0,898358161719957+0,42917726760163i</v>
      </c>
      <c r="H17" s="20" t="str">
        <f t="shared" si="4"/>
        <v>1,20021828576643+0,626769626349869i</v>
      </c>
      <c r="I17" s="18" t="str">
        <f t="shared" si="5"/>
        <v>15373,602448124+18393,8733137874i</v>
      </c>
      <c r="J17" s="29">
        <f t="shared" si="6"/>
        <v>87.59427766606558</v>
      </c>
      <c r="K17" s="30">
        <f t="shared" si="7"/>
        <v>50.136533741707751</v>
      </c>
    </row>
    <row r="18" spans="1:11" hidden="1" outlineLevel="1" x14ac:dyDescent="0.25">
      <c r="A18" s="1">
        <f t="shared" si="8"/>
        <v>923</v>
      </c>
      <c r="B18" s="2">
        <v>85</v>
      </c>
      <c r="C18" s="2">
        <v>-2</v>
      </c>
      <c r="D18">
        <f t="shared" si="0"/>
        <v>17782.794100389234</v>
      </c>
      <c r="E18">
        <f t="shared" si="1"/>
        <v>-3.4888888888888893E-2</v>
      </c>
      <c r="F18" t="str">
        <f t="shared" si="2"/>
        <v>17771,9722823339-620,296068659893i</v>
      </c>
      <c r="G18" s="20" t="str">
        <f t="shared" si="3"/>
        <v>0,951042773222141+0,305450427351157i</v>
      </c>
      <c r="H18" s="20" t="str">
        <f t="shared" si="4"/>
        <v>2,6291272827028+0,9319709360875i</v>
      </c>
      <c r="I18" s="18" t="str">
        <f t="shared" si="5"/>
        <v>40426,0337622087+28649,77234474i</v>
      </c>
      <c r="J18" s="29">
        <f t="shared" si="6"/>
        <v>93.900645270701787</v>
      </c>
      <c r="K18" s="30">
        <f t="shared" si="7"/>
        <v>35.342968983112804</v>
      </c>
    </row>
    <row r="19" spans="1:11" hidden="1" outlineLevel="1" x14ac:dyDescent="0.25">
      <c r="A19" s="1">
        <f t="shared" si="8"/>
        <v>1305</v>
      </c>
      <c r="B19" s="2">
        <v>85</v>
      </c>
      <c r="C19" s="2">
        <v>-1</v>
      </c>
      <c r="D19">
        <f t="shared" si="0"/>
        <v>17782.794100389234</v>
      </c>
      <c r="E19">
        <f t="shared" si="1"/>
        <v>-1.7444444444444446E-2</v>
      </c>
      <c r="F19" t="str">
        <f t="shared" si="2"/>
        <v>17780,0884400417-310,195230677771i</v>
      </c>
      <c r="G19" s="20" t="str">
        <f t="shared" si="3"/>
        <v>0,976076703488361+0,216134253654067i</v>
      </c>
      <c r="H19" s="20" t="str">
        <f t="shared" si="4"/>
        <v>1,46011391183443-0,884979785548087i</v>
      </c>
      <c r="I19" s="18" t="str">
        <f t="shared" si="5"/>
        <v>28570,7018670885-10248,9512553425i</v>
      </c>
      <c r="J19" s="29">
        <f t="shared" si="6"/>
        <v>89.644133305164488</v>
      </c>
      <c r="K19" s="30">
        <f t="shared" si="7"/>
        <v>-19.74405762842445</v>
      </c>
    </row>
    <row r="20" spans="1:11" hidden="1" outlineLevel="1" x14ac:dyDescent="0.25">
      <c r="A20" s="1">
        <f t="shared" si="8"/>
        <v>1846</v>
      </c>
      <c r="B20" s="2">
        <v>85</v>
      </c>
      <c r="C20" s="2">
        <v>0</v>
      </c>
      <c r="D20">
        <f t="shared" si="0"/>
        <v>17782.794100389234</v>
      </c>
      <c r="E20">
        <f t="shared" si="1"/>
        <v>0</v>
      </c>
      <c r="F20" t="str">
        <f t="shared" si="2"/>
        <v>17782,7941003892</v>
      </c>
      <c r="G20" s="20" t="str">
        <f t="shared" si="3"/>
        <v>0,988234169697089+0,15248302827824i</v>
      </c>
      <c r="H20" s="20" t="str">
        <f t="shared" si="4"/>
        <v>1,09487237211344-0,442876555935879i</v>
      </c>
      <c r="I20" s="18" t="str">
        <f t="shared" si="5"/>
        <v>20441,7032234513-4814,09205634898i</v>
      </c>
      <c r="J20" s="29">
        <f t="shared" si="6"/>
        <v>86.444767121560986</v>
      </c>
      <c r="K20" s="30">
        <f t="shared" si="7"/>
        <v>-13.258606731706122</v>
      </c>
    </row>
    <row r="21" spans="1:11" hidden="1" outlineLevel="1" x14ac:dyDescent="0.25">
      <c r="A21" s="1">
        <f t="shared" si="8"/>
        <v>2611</v>
      </c>
      <c r="B21" s="2">
        <v>85</v>
      </c>
      <c r="C21" s="2">
        <v>0</v>
      </c>
      <c r="D21">
        <f t="shared" si="0"/>
        <v>17782.794100389234</v>
      </c>
      <c r="E21">
        <f t="shared" si="1"/>
        <v>0</v>
      </c>
      <c r="F21" t="str">
        <f t="shared" si="2"/>
        <v>17782,7941003892</v>
      </c>
      <c r="G21" s="20" t="str">
        <f t="shared" si="3"/>
        <v>0,994209456481754+0,107289193117763i</v>
      </c>
      <c r="H21" s="20" t="str">
        <f t="shared" si="4"/>
        <v>1,03315588984975-0,265693294784386i</v>
      </c>
      <c r="I21" s="18" t="str">
        <f t="shared" si="5"/>
        <v>18772,9289602772-2726,25036688692i</v>
      </c>
      <c r="J21" s="29">
        <f t="shared" si="6"/>
        <v>85.561279068134212</v>
      </c>
      <c r="K21" s="30">
        <f t="shared" si="7"/>
        <v>-8.2670597654848503</v>
      </c>
    </row>
    <row r="22" spans="1:11" hidden="1" outlineLevel="1" x14ac:dyDescent="0.25">
      <c r="A22" s="1">
        <f t="shared" si="8"/>
        <v>3693</v>
      </c>
      <c r="B22" s="2">
        <v>85</v>
      </c>
      <c r="C22" s="2">
        <v>0</v>
      </c>
      <c r="D22">
        <f t="shared" si="0"/>
        <v>17782.794100389234</v>
      </c>
      <c r="E22">
        <f t="shared" si="1"/>
        <v>0</v>
      </c>
      <c r="F22" t="str">
        <f t="shared" si="2"/>
        <v>17782,7941003892</v>
      </c>
      <c r="G22" s="20" t="str">
        <f t="shared" si="3"/>
        <v>0,997170681054811+0,0751064489010629i</v>
      </c>
      <c r="H22" s="20" t="str">
        <f t="shared" si="4"/>
        <v>1,01390141395172-0,172816282574027i</v>
      </c>
      <c r="I22" s="18" t="str">
        <f t="shared" si="5"/>
        <v>18209,8013234661-1710,29215079414i</v>
      </c>
      <c r="J22" s="29">
        <f t="shared" si="6"/>
        <v>85.24424637217551</v>
      </c>
      <c r="K22" s="30">
        <f t="shared" si="7"/>
        <v>-5.3682879185711272</v>
      </c>
    </row>
    <row r="23" spans="1:11" hidden="1" outlineLevel="1" x14ac:dyDescent="0.25">
      <c r="A23" s="1">
        <f t="shared" si="8"/>
        <v>5223</v>
      </c>
      <c r="B23" s="2">
        <v>85</v>
      </c>
      <c r="C23" s="2">
        <v>0</v>
      </c>
      <c r="D23">
        <f t="shared" si="0"/>
        <v>17782.794100389234</v>
      </c>
      <c r="E23">
        <f t="shared" si="1"/>
        <v>0</v>
      </c>
      <c r="F23" t="str">
        <f t="shared" si="2"/>
        <v>17782,7941003892</v>
      </c>
      <c r="G23" s="20" t="str">
        <f t="shared" si="3"/>
        <v>0,998643780260876+0,0520379687068207i</v>
      </c>
      <c r="H23" s="20" t="str">
        <f t="shared" si="4"/>
        <v>1,00619731461797-0,115593720603725i</v>
      </c>
      <c r="I23" s="18" t="str">
        <f t="shared" si="5"/>
        <v>17975,7010038653-1121,67615861764i</v>
      </c>
      <c r="J23" s="29">
        <f t="shared" si="6"/>
        <v>85.110594033733634</v>
      </c>
      <c r="K23" s="30">
        <f t="shared" si="7"/>
        <v>-3.5724140377118263</v>
      </c>
    </row>
    <row r="24" spans="1:11" hidden="1" outlineLevel="1" x14ac:dyDescent="0.25">
      <c r="A24" s="1">
        <f t="shared" si="8"/>
        <v>7386</v>
      </c>
      <c r="B24" s="2">
        <v>84</v>
      </c>
      <c r="C24" s="2">
        <v>4</v>
      </c>
      <c r="D24">
        <f t="shared" si="0"/>
        <v>15848.931924611146</v>
      </c>
      <c r="E24">
        <f t="shared" si="1"/>
        <v>6.9777777777777786E-2</v>
      </c>
      <c r="F24" t="str">
        <f t="shared" si="2"/>
        <v>15810,3638416169+1105,00603919202i</v>
      </c>
      <c r="G24" s="20" t="str">
        <f t="shared" si="3"/>
        <v>0,999377394811661+0,0352712396180963i</v>
      </c>
      <c r="H24" s="20" t="str">
        <f t="shared" si="4"/>
        <v>1,00274637128062-0,0770121724885033i</v>
      </c>
      <c r="I24" s="18" t="str">
        <f t="shared" si="5"/>
        <v>15932,8242073989+452,702727765775i</v>
      </c>
      <c r="J24" s="29">
        <f t="shared" si="6"/>
        <v>84.049359979954289</v>
      </c>
      <c r="K24" s="30">
        <f t="shared" si="7"/>
        <v>1.6283448112722041</v>
      </c>
    </row>
    <row r="25" spans="1:11" hidden="1" outlineLevel="1" x14ac:dyDescent="0.25">
      <c r="A25" s="1">
        <f t="shared" si="8"/>
        <v>10445</v>
      </c>
      <c r="B25" s="2">
        <v>82</v>
      </c>
      <c r="C25" s="2">
        <v>7</v>
      </c>
      <c r="D25">
        <f t="shared" si="0"/>
        <v>12589.254117941671</v>
      </c>
      <c r="E25">
        <f t="shared" si="1"/>
        <v>0.12211111111111113</v>
      </c>
      <c r="F25" t="str">
        <f t="shared" si="2"/>
        <v>12495,5107285859+1533,47020769963i</v>
      </c>
      <c r="G25" s="20" t="str">
        <f t="shared" si="3"/>
        <v>0,999741574566749+0,0227279874281627i</v>
      </c>
      <c r="H25" s="20" t="str">
        <f t="shared" si="4"/>
        <v>1,00112036554605-0,0492065663555383i</v>
      </c>
      <c r="I25" s="18" t="str">
        <f t="shared" si="5"/>
        <v>12560,7976140104+1206,12021454218i</v>
      </c>
      <c r="J25" s="29">
        <f t="shared" si="6"/>
        <v>82.020204293240539</v>
      </c>
      <c r="K25" s="30">
        <f t="shared" si="7"/>
        <v>5.487654467096422</v>
      </c>
    </row>
    <row r="26" spans="1:11" collapsed="1" x14ac:dyDescent="0.25">
      <c r="A26" s="1">
        <f t="shared" si="8"/>
        <v>14771</v>
      </c>
      <c r="B26" s="2">
        <v>80</v>
      </c>
      <c r="C26" s="2">
        <v>15</v>
      </c>
      <c r="D26">
        <f t="shared" si="0"/>
        <v>10000</v>
      </c>
      <c r="E26">
        <f t="shared" si="1"/>
        <v>0.26166666666666671</v>
      </c>
      <c r="F26" t="str">
        <f t="shared" si="2"/>
        <v>9659,60168538399+2586,90844053802i</v>
      </c>
      <c r="G26" s="20" t="str">
        <f t="shared" si="3"/>
        <v>0,999918337538115+0,0127774132816366i</v>
      </c>
      <c r="H26" s="20" t="str">
        <f t="shared" si="4"/>
        <v>1,00035108829614-0,0275504467568068i</v>
      </c>
      <c r="I26" s="18" t="str">
        <f t="shared" si="5"/>
        <v>9703,80342092889+2445,87944520645i</v>
      </c>
      <c r="J26" s="29">
        <f t="shared" si="6"/>
        <v>80.006341586733015</v>
      </c>
      <c r="K26" s="30">
        <f t="shared" si="7"/>
        <v>14.154111430266834</v>
      </c>
    </row>
    <row r="27" spans="1:11" x14ac:dyDescent="0.25">
      <c r="A27" s="1">
        <v>20000</v>
      </c>
      <c r="B27" s="2">
        <v>78</v>
      </c>
      <c r="C27" s="2">
        <v>25</v>
      </c>
      <c r="D27">
        <f t="shared" si="0"/>
        <v>7943.2823472428154</v>
      </c>
      <c r="E27">
        <f t="shared" si="1"/>
        <v>0.43611111111111117</v>
      </c>
      <c r="F27" t="str">
        <f t="shared" si="2"/>
        <v>7199,8010392717+3355,38365063095i</v>
      </c>
      <c r="G27" s="22" t="str">
        <f t="shared" si="3"/>
        <v>0,99998768882713+0,00496131123708749i</v>
      </c>
      <c r="H27" s="22" t="str">
        <f t="shared" si="4"/>
        <v>1,00005275607637-0,0106803793078969i</v>
      </c>
      <c r="I27" s="31" t="str">
        <f t="shared" si="5"/>
        <v>7219,66208592255+3314,5238329084i</v>
      </c>
      <c r="J27" s="32">
        <f t="shared" si="6"/>
        <v>78.000953509811367</v>
      </c>
      <c r="K27" s="33">
        <f t="shared" si="7"/>
        <v>24.672212074280679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2016-02-19T15:38:43Z</dcterms:created>
  <dcterms:modified xsi:type="dcterms:W3CDTF">2016-02-20T00:41:54Z</dcterms:modified>
</cp:coreProperties>
</file>